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9435" windowHeight="4965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62913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24" i="11" s="1"/>
  <c r="M40" i="11"/>
  <c r="M42" i="11"/>
  <c r="K37" i="11"/>
  <c r="M43" i="11"/>
  <c r="M44" i="11"/>
  <c r="M10" i="10"/>
  <c r="H55" i="10"/>
  <c r="J53" i="10"/>
  <c r="J36" i="10"/>
  <c r="L9" i="10"/>
  <c r="L19" i="10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J4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J32" i="10"/>
  <c r="M49" i="11" l="1"/>
  <c r="J55" i="10"/>
  <c r="M55" i="11"/>
  <c r="M46" i="11"/>
  <c r="M19" i="10"/>
  <c r="M48" i="10"/>
  <c r="J31" i="1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H60" i="11" s="1"/>
  <c r="J28" i="11"/>
  <c r="J24" i="11"/>
  <c r="M19" i="11"/>
  <c r="M15" i="11"/>
  <c r="M13" i="11"/>
  <c r="J13" i="11"/>
  <c r="J15" i="11"/>
  <c r="J9" i="11"/>
  <c r="I53" i="9" l="1"/>
  <c r="I85" i="9" s="1"/>
  <c r="I89" i="9" s="1"/>
  <c r="M44" i="10"/>
  <c r="J44" i="10"/>
  <c r="L62" i="10"/>
  <c r="M62" i="10" s="1"/>
  <c r="J27" i="11"/>
  <c r="H53" i="9"/>
  <c r="J62" i="10"/>
  <c r="M60" i="11"/>
  <c r="M27" i="11"/>
  <c r="J60" i="11"/>
  <c r="H85" i="9" l="1"/>
  <c r="H89" i="9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<sst xmlns="http://schemas.openxmlformats.org/spreadsheetml/2006/main" count="375" uniqueCount="232">
  <si>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</si>
  <si>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</si>
  <si>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</si>
  <si>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</si>
  <si>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</si>
  <si>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</si>
  <si>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</si>
  <si>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</si>
  <si>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</si>
  <si>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</si>
  <si>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</si>
  <si>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</si>
  <si>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</si>
  <si>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</si>
  <si>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</si>
  <si>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</si>
  <si>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</si>
  <si>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</si>
  <si>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</si>
  <si>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</si>
  <si>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</si>
  <si>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</si>
  <si>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</si>
  <si>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</si>
  <si>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</si>
  <si>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</si>
  <si>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</si>
  <si>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</si>
  <si>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</si>
  <si>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</si>
  <si>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</si>
  <si>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</si>
  <si>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</si>
  <si>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</si>
  <si>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</si>
  <si>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</si>
  <si>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</si>
  <si>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</si>
  <si>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</si>
  <si>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</si>
  <si>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</si>
  <si>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</si>
  <si>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</si>
  <si>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</si>
  <si>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</si>
  <si>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</si>
  <si>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</si>
  <si>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</si>
  <si>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</si>
  <si>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</si>
  <si>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</si>
  <si>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</si>
  <si>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</si>
  <si>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</si>
  <si>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</si>
  <si>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</si>
  <si>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</si>
  <si>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</si>
  <si>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</si>
  <si>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</si>
  <si>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</si>
  <si>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</si>
  <si>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</si>
  <si>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</si>
  <si>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</si>
  <si>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</si>
  <si>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</si>
  <si>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</si>
  <si>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</si>
  <si>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</si>
  <si>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</si>
  <si>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</si>
  <si>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</si>
  <si>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</si>
  <si>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</si>
  <si>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</si>
  <si>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</si>
  <si>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</si>
  <si>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</si>
  <si>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</si>
  <si>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</si>
  <si>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</si>
  <si>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</si>
  <si>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</si>
  <si>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</si>
  <si>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</si>
  <si>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</si>
  <si>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</si>
  <si>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</si>
  <si>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</si>
  <si>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</si>
  <si>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</si>
  <si>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</si>
  <si>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</si>
  <si>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</si>
  <si>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</si>
  <si>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</si>
  <si>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</si>
  <si>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</si>
  <si>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</si>
  <si>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</si>
  <si>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</si>
  <si>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</si>
  <si>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</si>
  <si>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</si>
  <si>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</si>
  <si>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</si>
  <si>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</si>
  <si>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</si>
  <si>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</si>
  <si>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</si>
  <si>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</si>
  <si>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</si>
  <si>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</si>
  <si>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</si>
  <si>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</si>
  <si>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</si>
  <si>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</si>
  <si>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</si>
  <si>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</si>
  <si>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</si>
  <si>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</si>
  <si>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</si>
  <si>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</si>
  <si>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</si>
  <si>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</si>
  <si>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</si>
  <si>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</si>
  <si>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</si>
  <si>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</si>
  <si>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</si>
  <si>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</si>
  <si>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</si>
  <si>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</si>
  <si>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</si>
  <si>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</si>
  <si>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</si>
  <si>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</si>
  <si>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</si>
  <si>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</si>
  <si>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</si>
  <si>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</si>
  <si>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</si>
  <si>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</si>
  <si>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</si>
  <si>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</si>
  <si>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</si>
  <si>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</si>
  <si>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</si>
  <si>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</si>
  <si>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</si>
  <si>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</si>
  <si>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</si>
  <si>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</si>
  <si>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</si>
  <si>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</si>
  <si>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</si>
  <si>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</si>
  <si>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</si>
  <si>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</si>
  <si>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</si>
  <si>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</si>
  <si>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</si>
  <si>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</si>
  <si>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</si>
  <si>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</si>
  <si>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</si>
  <si>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</si>
  <si>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</si>
  <si>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</si>
  <si>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</si>
  <si>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</si>
  <si>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</si>
  <si>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</si>
  <si>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</si>
  <si>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</si>
  <si>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</si>
  <si>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</si>
  <si>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</si>
  <si>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</si>
  <si>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</si>
  <si>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</si>
  <si>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</si>
  <si>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</si>
  <si>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</si>
  <si>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</si>
  <si>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</si>
  <si>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</si>
  <si>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</si>
  <si>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</si>
  <si>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</si>
  <si>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</si>
  <si>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</si>
  <si>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</si>
  <si>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</si>
  <si>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</si>
  <si>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</si>
  <si>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</si>
  <si>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</si>
  <si>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</si>
  <si>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</si>
  <si>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</si>
  <si>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</si>
  <si>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</si>
  <si>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</si>
  <si>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</si>
  <si>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</si>
  <si>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</si>
  <si>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</si>
  <si>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</si>
  <si>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</si>
  <si>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</si>
  <si>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</si>
  <si>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</si>
  <si>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</si>
  <si>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</si>
  <si>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</si>
  <si>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</si>
  <si>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</si>
  <si>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</si>
  <si>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</si>
  <si>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</si>
  <si>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</si>
  <si>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</si>
  <si>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</si>
  <si>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</si>
  <si>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</si>
  <si>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</si>
  <si>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</si>
  <si>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</si>
  <si>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(31.12.2018)</t>
  </si>
  <si>
    <t>(31.12.2019)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</si>
</sst>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75" zoomScaleNormal="75" workbookViewId="0">
      <selection activeCell="U27" sqref="U27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4" t="s">
        <v>229</v>
      </c>
      <c r="G3" s="264"/>
      <c r="H3" s="264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5" t="s">
        <v>226</v>
      </c>
      <c r="G4" s="265"/>
      <c r="H4" s="265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6" t="s">
        <v>228</v>
      </c>
      <c r="G5" s="266"/>
      <c r="H5" s="266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7" t="s">
        <v>1</v>
      </c>
      <c r="L6" s="268"/>
      <c r="M6" s="268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18181911</v>
      </c>
      <c r="I9" s="223">
        <f>I10+I11+I12</f>
        <v>11907849</v>
      </c>
      <c r="J9" s="216">
        <f t="shared" ref="J9:J14" si="0">H9+I9</f>
        <v>30089760</v>
      </c>
      <c r="K9" s="222">
        <f>K10+K11+K12</f>
        <v>20120983</v>
      </c>
      <c r="L9" s="223">
        <f>L10+L11+L12</f>
        <v>14628316</v>
      </c>
      <c r="M9" s="216">
        <f t="shared" ref="M9:M14" si="1">K9+L9</f>
        <v>34749299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18181911</v>
      </c>
      <c r="I10" s="236">
        <v>0</v>
      </c>
      <c r="J10" s="217">
        <f t="shared" si="0"/>
        <v>18181911</v>
      </c>
      <c r="K10" s="234">
        <v>20120983</v>
      </c>
      <c r="L10" s="236">
        <v>0</v>
      </c>
      <c r="M10" s="217">
        <f t="shared" si="1"/>
        <v>20120983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11848302</v>
      </c>
      <c r="J11" s="217">
        <f t="shared" si="0"/>
        <v>11848302</v>
      </c>
      <c r="K11" s="235">
        <v>0</v>
      </c>
      <c r="L11" s="237">
        <v>14576845</v>
      </c>
      <c r="M11" s="217">
        <f t="shared" si="1"/>
        <v>14576845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59547</v>
      </c>
      <c r="J12" s="217">
        <f t="shared" si="0"/>
        <v>59547</v>
      </c>
      <c r="K12" s="235">
        <v>0</v>
      </c>
      <c r="L12" s="237">
        <v>51471</v>
      </c>
      <c r="M12" s="217">
        <f t="shared" si="1"/>
        <v>51471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528781951</v>
      </c>
      <c r="I13" s="223">
        <f>I14+I15</f>
        <v>453840495</v>
      </c>
      <c r="J13" s="216">
        <f t="shared" si="0"/>
        <v>982622446</v>
      </c>
      <c r="K13" s="222">
        <f>K14+K15</f>
        <v>421298344</v>
      </c>
      <c r="L13" s="223">
        <f>L14+L15</f>
        <v>199432946</v>
      </c>
      <c r="M13" s="216">
        <f t="shared" si="1"/>
        <v>620731290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53055551</v>
      </c>
      <c r="I14" s="236">
        <v>302147750</v>
      </c>
      <c r="J14" s="217">
        <f t="shared" si="0"/>
        <v>355203301</v>
      </c>
      <c r="K14" s="234">
        <v>49892244</v>
      </c>
      <c r="L14" s="236">
        <v>166250188</v>
      </c>
      <c r="M14" s="217">
        <f t="shared" si="1"/>
        <v>216142432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475726400</v>
      </c>
      <c r="I15" s="225">
        <f>I16+I17+I18</f>
        <v>151692745</v>
      </c>
      <c r="J15" s="217">
        <f>H15+I15</f>
        <v>627419145</v>
      </c>
      <c r="K15" s="227">
        <f>K16+K17+K18</f>
        <v>371406100</v>
      </c>
      <c r="L15" s="225">
        <f>L16+L17+L18</f>
        <v>33182758</v>
      </c>
      <c r="M15" s="217">
        <f>K15+L15</f>
        <v>404588858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888</v>
      </c>
      <c r="I16" s="237">
        <v>65340000</v>
      </c>
      <c r="J16" s="218">
        <f t="shared" ref="J16:J58" si="2">H16+I16</f>
        <v>65340888</v>
      </c>
      <c r="K16" s="235">
        <v>50000022</v>
      </c>
      <c r="L16" s="237">
        <v>36</v>
      </c>
      <c r="M16" s="218">
        <f t="shared" ref="M16:M58" si="3">K16+L16</f>
        <v>50000058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475725512</v>
      </c>
      <c r="I17" s="237">
        <v>86352745</v>
      </c>
      <c r="J17" s="218">
        <f t="shared" si="2"/>
        <v>562078257</v>
      </c>
      <c r="K17" s="235">
        <v>321406078</v>
      </c>
      <c r="L17" s="237">
        <v>33182722</v>
      </c>
      <c r="M17" s="219">
        <f t="shared" si="3"/>
        <v>354588800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29575200</v>
      </c>
      <c r="I19" s="223">
        <f>I20+I21+I22+I23</f>
        <v>47538470</v>
      </c>
      <c r="J19" s="216">
        <f t="shared" si="2"/>
        <v>77113670</v>
      </c>
      <c r="K19" s="222">
        <f>K20+K21+K22+K23</f>
        <v>0</v>
      </c>
      <c r="L19" s="223">
        <f>L20+L21+L22+L23</f>
        <v>40936822</v>
      </c>
      <c r="M19" s="216">
        <f t="shared" si="3"/>
        <v>40936822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0</v>
      </c>
      <c r="I20" s="236">
        <v>0</v>
      </c>
      <c r="J20" s="217">
        <f t="shared" si="2"/>
        <v>0</v>
      </c>
      <c r="K20" s="234">
        <v>0</v>
      </c>
      <c r="L20" s="236">
        <v>0</v>
      </c>
      <c r="M20" s="217">
        <f t="shared" si="3"/>
        <v>0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29575200</v>
      </c>
      <c r="I21" s="237">
        <v>0</v>
      </c>
      <c r="J21" s="217">
        <f t="shared" si="2"/>
        <v>29575200</v>
      </c>
      <c r="K21" s="235">
        <v>0</v>
      </c>
      <c r="L21" s="237">
        <v>0</v>
      </c>
      <c r="M21" s="217">
        <f t="shared" si="3"/>
        <v>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0</v>
      </c>
      <c r="I23" s="237">
        <v>47538470</v>
      </c>
      <c r="J23" s="217">
        <f t="shared" si="2"/>
        <v>47538470</v>
      </c>
      <c r="K23" s="235">
        <v>0</v>
      </c>
      <c r="L23" s="237">
        <v>40936822</v>
      </c>
      <c r="M23" s="217">
        <f t="shared" si="3"/>
        <v>40936822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294063759</v>
      </c>
      <c r="I24" s="223">
        <f>I25+I26</f>
        <v>999110806</v>
      </c>
      <c r="J24" s="216">
        <f t="shared" si="2"/>
        <v>1293174565</v>
      </c>
      <c r="K24" s="222">
        <f>K25+K26</f>
        <v>349958378</v>
      </c>
      <c r="L24" s="223">
        <f>L25+L26</f>
        <v>850869888</v>
      </c>
      <c r="M24" s="216">
        <f t="shared" si="3"/>
        <v>1200828266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145700024</v>
      </c>
      <c r="I25" s="236">
        <v>281951473</v>
      </c>
      <c r="J25" s="217">
        <f t="shared" si="2"/>
        <v>427651497</v>
      </c>
      <c r="K25" s="234">
        <v>152313281</v>
      </c>
      <c r="L25" s="236">
        <v>257533158</v>
      </c>
      <c r="M25" s="217">
        <f t="shared" si="3"/>
        <v>409846439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148363735</v>
      </c>
      <c r="I26" s="237">
        <v>717159333</v>
      </c>
      <c r="J26" s="217">
        <f t="shared" si="2"/>
        <v>865523068</v>
      </c>
      <c r="K26" s="235">
        <v>197645097</v>
      </c>
      <c r="L26" s="237">
        <v>593336730</v>
      </c>
      <c r="M26" s="217">
        <f t="shared" si="3"/>
        <v>790981827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67182957</v>
      </c>
      <c r="I27" s="223">
        <f>I28+I31+I34</f>
        <v>0</v>
      </c>
      <c r="J27" s="216">
        <f t="shared" si="2"/>
        <v>67182957</v>
      </c>
      <c r="K27" s="222">
        <f>K28+K31+K34</f>
        <v>49378257</v>
      </c>
      <c r="L27" s="223">
        <f>L28+L31+L34</f>
        <v>0</v>
      </c>
      <c r="M27" s="216">
        <f t="shared" si="3"/>
        <v>49378257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389468</v>
      </c>
      <c r="I28" s="225">
        <f>I29+I30</f>
        <v>0</v>
      </c>
      <c r="J28" s="217">
        <f t="shared" si="2"/>
        <v>389468</v>
      </c>
      <c r="K28" s="224">
        <f>K29+K30</f>
        <v>630984</v>
      </c>
      <c r="L28" s="225">
        <f>L29+L30</f>
        <v>0</v>
      </c>
      <c r="M28" s="217">
        <f t="shared" si="3"/>
        <v>630984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438022</v>
      </c>
      <c r="I29" s="237">
        <v>0</v>
      </c>
      <c r="J29" s="217">
        <f t="shared" si="2"/>
        <v>438022</v>
      </c>
      <c r="K29" s="235">
        <v>670534</v>
      </c>
      <c r="L29" s="237">
        <v>0</v>
      </c>
      <c r="M29" s="217">
        <f t="shared" si="3"/>
        <v>670534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-48554</v>
      </c>
      <c r="I30" s="237">
        <v>0</v>
      </c>
      <c r="J30" s="217">
        <f t="shared" si="2"/>
        <v>-48554</v>
      </c>
      <c r="K30" s="235">
        <v>-39550</v>
      </c>
      <c r="L30" s="237">
        <v>0</v>
      </c>
      <c r="M30" s="217">
        <f t="shared" si="3"/>
        <v>-39550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20107270</v>
      </c>
      <c r="I31" s="225">
        <f>I32+I33</f>
        <v>0</v>
      </c>
      <c r="J31" s="217">
        <f t="shared" si="2"/>
        <v>20107270</v>
      </c>
      <c r="K31" s="226">
        <f>K32+K33</f>
        <v>377452</v>
      </c>
      <c r="L31" s="225">
        <f>L32+L33</f>
        <v>0</v>
      </c>
      <c r="M31" s="217">
        <f t="shared" si="3"/>
        <v>377452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23441967</v>
      </c>
      <c r="I32" s="237">
        <v>0</v>
      </c>
      <c r="J32" s="217">
        <f t="shared" si="2"/>
        <v>23441967</v>
      </c>
      <c r="K32" s="235">
        <v>517903</v>
      </c>
      <c r="L32" s="237">
        <v>0</v>
      </c>
      <c r="M32" s="217">
        <f t="shared" si="3"/>
        <v>517903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-3334697</v>
      </c>
      <c r="I33" s="237">
        <v>0</v>
      </c>
      <c r="J33" s="217">
        <f t="shared" si="2"/>
        <v>-3334697</v>
      </c>
      <c r="K33" s="235">
        <v>-140451</v>
      </c>
      <c r="L33" s="237">
        <v>0</v>
      </c>
      <c r="M33" s="217">
        <f t="shared" si="3"/>
        <v>-140451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46686219</v>
      </c>
      <c r="I34" s="225">
        <f>I35+I36</f>
        <v>0</v>
      </c>
      <c r="J34" s="217">
        <f t="shared" si="2"/>
        <v>46686219</v>
      </c>
      <c r="K34" s="224">
        <f>K35+K36</f>
        <v>48369821</v>
      </c>
      <c r="L34" s="225">
        <f>L35+L36</f>
        <v>0</v>
      </c>
      <c r="M34" s="217">
        <f t="shared" si="3"/>
        <v>48369821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81682998</v>
      </c>
      <c r="I35" s="237">
        <v>0</v>
      </c>
      <c r="J35" s="217">
        <f t="shared" si="2"/>
        <v>81682998</v>
      </c>
      <c r="K35" s="235">
        <v>84791870</v>
      </c>
      <c r="L35" s="237">
        <v>0</v>
      </c>
      <c r="M35" s="217">
        <f t="shared" si="3"/>
        <v>84791870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-34996779</v>
      </c>
      <c r="I36" s="237">
        <v>0</v>
      </c>
      <c r="J36" s="217">
        <f t="shared" si="2"/>
        <v>-34996779</v>
      </c>
      <c r="K36" s="235">
        <v>-36422049</v>
      </c>
      <c r="L36" s="237">
        <v>0</v>
      </c>
      <c r="M36" s="217">
        <f t="shared" si="3"/>
        <v>-36422049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8289570</v>
      </c>
      <c r="I37" s="223">
        <f>I38+I39+I40</f>
        <v>9772215</v>
      </c>
      <c r="J37" s="216">
        <f t="shared" si="2"/>
        <v>18061785</v>
      </c>
      <c r="K37" s="222">
        <f>K38+K39+K40</f>
        <v>10544772</v>
      </c>
      <c r="L37" s="223">
        <f>L38+L39+L40</f>
        <v>6945894</v>
      </c>
      <c r="M37" s="216">
        <f t="shared" si="3"/>
        <v>17490666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4628226</v>
      </c>
      <c r="I38" s="236">
        <v>9490944</v>
      </c>
      <c r="J38" s="217">
        <f t="shared" si="2"/>
        <v>14119170</v>
      </c>
      <c r="K38" s="234">
        <v>6334905</v>
      </c>
      <c r="L38" s="236">
        <v>6850715</v>
      </c>
      <c r="M38" s="217">
        <f t="shared" si="3"/>
        <v>13185620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618416</v>
      </c>
      <c r="I39" s="237">
        <v>173880</v>
      </c>
      <c r="J39" s="217">
        <f t="shared" si="2"/>
        <v>792296</v>
      </c>
      <c r="K39" s="235">
        <v>0</v>
      </c>
      <c r="L39" s="237">
        <v>90040</v>
      </c>
      <c r="M39" s="217">
        <f t="shared" si="3"/>
        <v>90040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3042928</v>
      </c>
      <c r="I40" s="237">
        <v>107391</v>
      </c>
      <c r="J40" s="217">
        <f t="shared" si="2"/>
        <v>3150319</v>
      </c>
      <c r="K40" s="235">
        <v>4209867</v>
      </c>
      <c r="L40" s="237">
        <v>5139</v>
      </c>
      <c r="M40" s="217">
        <f t="shared" si="3"/>
        <v>4215006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>
        <v>0</v>
      </c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>
        <v>0</v>
      </c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46398521</v>
      </c>
      <c r="I44" s="239">
        <v>109995259</v>
      </c>
      <c r="J44" s="216">
        <f t="shared" si="2"/>
        <v>156393780</v>
      </c>
      <c r="K44" s="238">
        <v>46142277</v>
      </c>
      <c r="L44" s="239">
        <v>79199305</v>
      </c>
      <c r="M44" s="216">
        <f t="shared" si="3"/>
        <v>125341582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10890922</v>
      </c>
      <c r="I45" s="241">
        <v>1154182</v>
      </c>
      <c r="J45" s="216">
        <f t="shared" si="2"/>
        <v>12045104</v>
      </c>
      <c r="K45" s="240">
        <v>7584969</v>
      </c>
      <c r="L45" s="241">
        <v>1522406</v>
      </c>
      <c r="M45" s="216">
        <f t="shared" si="3"/>
        <v>9107375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0</v>
      </c>
      <c r="I49" s="223">
        <f>I50+I51</f>
        <v>0</v>
      </c>
      <c r="J49" s="216">
        <f t="shared" si="2"/>
        <v>0</v>
      </c>
      <c r="K49" s="222">
        <f>K50+K51</f>
        <v>0</v>
      </c>
      <c r="L49" s="223">
        <f>L50+L51</f>
        <v>0</v>
      </c>
      <c r="M49" s="216">
        <f t="shared" si="3"/>
        <v>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/>
      <c r="I50" s="236"/>
      <c r="J50" s="217">
        <f t="shared" si="2"/>
        <v>0</v>
      </c>
      <c r="K50" s="234">
        <v>0</v>
      </c>
      <c r="L50" s="236">
        <v>0</v>
      </c>
      <c r="M50" s="217">
        <f t="shared" si="3"/>
        <v>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/>
      <c r="I51" s="237"/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29564100</v>
      </c>
      <c r="I52" s="223">
        <f>I53+I54</f>
        <v>0</v>
      </c>
      <c r="J52" s="216">
        <f t="shared" si="2"/>
        <v>29564100</v>
      </c>
      <c r="K52" s="222">
        <f>K53+K54</f>
        <v>0</v>
      </c>
      <c r="L52" s="223">
        <f>L53+L54</f>
        <v>0</v>
      </c>
      <c r="M52" s="216">
        <f t="shared" si="3"/>
        <v>0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29564100</v>
      </c>
      <c r="I54" s="237">
        <v>0</v>
      </c>
      <c r="J54" s="217">
        <f t="shared" si="2"/>
        <v>29564100</v>
      </c>
      <c r="K54" s="235">
        <v>0</v>
      </c>
      <c r="L54" s="237">
        <v>0</v>
      </c>
      <c r="M54" s="217">
        <f t="shared" si="3"/>
        <v>0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22403962</v>
      </c>
      <c r="I55" s="223">
        <f>I56+I57</f>
        <v>0</v>
      </c>
      <c r="J55" s="216">
        <f t="shared" si="2"/>
        <v>22403962</v>
      </c>
      <c r="K55" s="222">
        <f>K56+K57</f>
        <v>15874539</v>
      </c>
      <c r="L55" s="223">
        <f>L56+L57</f>
        <v>0</v>
      </c>
      <c r="M55" s="216">
        <f t="shared" si="3"/>
        <v>15874539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58508755</v>
      </c>
      <c r="I56" s="169"/>
      <c r="J56" s="217">
        <f t="shared" si="2"/>
        <v>58508755</v>
      </c>
      <c r="K56" s="234">
        <v>48383070</v>
      </c>
      <c r="L56" s="169">
        <v>0</v>
      </c>
      <c r="M56" s="217">
        <f t="shared" si="3"/>
        <v>48383070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-36104793</v>
      </c>
      <c r="I57" s="169"/>
      <c r="J57" s="217">
        <f t="shared" si="2"/>
        <v>-36104793</v>
      </c>
      <c r="K57" s="235">
        <v>-32508531</v>
      </c>
      <c r="L57" s="169">
        <v>0</v>
      </c>
      <c r="M57" s="217">
        <f t="shared" si="3"/>
        <v>-32508531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8899754</v>
      </c>
      <c r="I58" s="239">
        <v>1551722</v>
      </c>
      <c r="J58" s="216">
        <f t="shared" si="2"/>
        <v>10451476</v>
      </c>
      <c r="K58" s="238">
        <v>7379738</v>
      </c>
      <c r="L58" s="239">
        <v>2549366</v>
      </c>
      <c r="M58" s="216">
        <f t="shared" si="3"/>
        <v>9929104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1064232607</v>
      </c>
      <c r="I60" s="231">
        <f>I58+I55+I52+I49+I46+I45+I44+I41+I37+I27+I24+I19+I13+I9</f>
        <v>1634870998</v>
      </c>
      <c r="J60" s="221">
        <f>H60+I60</f>
        <v>2699103605</v>
      </c>
      <c r="K60" s="230">
        <f>K58+K55+K52+K49+K46+K45+K44+K41+K37+K27+K24+K19+K13+K9</f>
        <v>928282257</v>
      </c>
      <c r="L60" s="231">
        <f>L58+L55+L52+L49+L46+L45+L44+L41+L37+L27+L24+L19+L13+L9</f>
        <v>1196084943</v>
      </c>
      <c r="M60" s="221">
        <f>K60+L60</f>
        <v>2124367200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="75" zoomScaleNormal="75" workbookViewId="0">
      <selection activeCell="J62" sqref="J62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9" t="str">
        <f>Aktifler!F3</f>
        <v xml:space="preserve"> KIBRIS İKTİSAT BANKASI LTD.</v>
      </c>
      <c r="G3" s="269"/>
      <c r="H3" s="269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9" t="s">
        <v>226</v>
      </c>
      <c r="G4" s="269"/>
      <c r="H4" s="269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70" t="s">
        <v>228</v>
      </c>
      <c r="G5" s="270"/>
      <c r="H5" s="270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1" t="s">
        <v>1</v>
      </c>
      <c r="L6" s="268"/>
      <c r="M6" s="268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(31.12.2019)</v>
      </c>
      <c r="J7" s="146"/>
      <c r="K7" s="112"/>
      <c r="L7" s="233" t="str">
        <f>Aktifler!L7</f>
        <v>(31.12.2018)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807537067</v>
      </c>
      <c r="I9" s="95">
        <f>I10+I11+I12+I13+I14+I15</f>
        <v>1625740620</v>
      </c>
      <c r="J9" s="83">
        <f t="shared" ref="J9:J57" si="0">H9+I9</f>
        <v>2433277687</v>
      </c>
      <c r="K9" s="94">
        <f>K10+K11+K12+K13+K14+K15</f>
        <v>686666052</v>
      </c>
      <c r="L9" s="95">
        <f>L10+L11+L12+L13+L14+L15</f>
        <v>1186346082</v>
      </c>
      <c r="M9" s="83">
        <f t="shared" ref="M9:M57" si="1">K9+L9</f>
        <v>1873012134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523901650</v>
      </c>
      <c r="I10" s="243">
        <v>1044779566</v>
      </c>
      <c r="J10" s="84">
        <f t="shared" si="0"/>
        <v>1568681216</v>
      </c>
      <c r="K10" s="242">
        <v>469507120</v>
      </c>
      <c r="L10" s="243">
        <v>702352456</v>
      </c>
      <c r="M10" s="84">
        <f t="shared" si="1"/>
        <v>1171859576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75759854</v>
      </c>
      <c r="I11" s="243">
        <v>117038015</v>
      </c>
      <c r="J11" s="84">
        <f t="shared" si="0"/>
        <v>192797869</v>
      </c>
      <c r="K11" s="242">
        <v>51171381</v>
      </c>
      <c r="L11" s="243">
        <v>16238850</v>
      </c>
      <c r="M11" s="84">
        <f t="shared" si="1"/>
        <v>67410231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138932360</v>
      </c>
      <c r="I12" s="243">
        <v>380070305</v>
      </c>
      <c r="J12" s="84">
        <f t="shared" si="0"/>
        <v>519002665</v>
      </c>
      <c r="K12" s="242">
        <v>124801773</v>
      </c>
      <c r="L12" s="243">
        <v>394568876</v>
      </c>
      <c r="M12" s="84">
        <f t="shared" si="1"/>
        <v>519370649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3284194</v>
      </c>
      <c r="I13" s="243">
        <v>2892182</v>
      </c>
      <c r="J13" s="84">
        <f t="shared" si="0"/>
        <v>6176376</v>
      </c>
      <c r="K13" s="242">
        <v>3808853</v>
      </c>
      <c r="L13" s="243">
        <v>10159275</v>
      </c>
      <c r="M13" s="84">
        <f t="shared" si="1"/>
        <v>13968128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65659009</v>
      </c>
      <c r="I14" s="243">
        <v>80960552</v>
      </c>
      <c r="J14" s="84">
        <f t="shared" si="0"/>
        <v>146619561</v>
      </c>
      <c r="K14" s="242">
        <v>37376925</v>
      </c>
      <c r="L14" s="243">
        <v>63026625</v>
      </c>
      <c r="M14" s="84">
        <f t="shared" si="1"/>
        <v>100403550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/>
      <c r="J15" s="84">
        <f t="shared" si="0"/>
        <v>0</v>
      </c>
      <c r="K15" s="242">
        <v>0</v>
      </c>
      <c r="L15" s="243">
        <v>0</v>
      </c>
      <c r="M15" s="84">
        <f t="shared" si="1"/>
        <v>0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6">
        <v>0</v>
      </c>
      <c r="I16" s="257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5929950</v>
      </c>
      <c r="I28" s="95">
        <f>I29+I30+I31</f>
        <v>6309098</v>
      </c>
      <c r="J28" s="83">
        <f t="shared" si="0"/>
        <v>12239048</v>
      </c>
      <c r="K28" s="94">
        <f>K29+K30+K31</f>
        <v>7467777</v>
      </c>
      <c r="L28" s="95">
        <f>L29+L30+L31</f>
        <v>5133917</v>
      </c>
      <c r="M28" s="83">
        <f t="shared" si="1"/>
        <v>12601694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5183220</v>
      </c>
      <c r="I29" s="243">
        <v>4947635</v>
      </c>
      <c r="J29" s="84">
        <f t="shared" si="0"/>
        <v>10130855</v>
      </c>
      <c r="K29" s="242">
        <v>6818579</v>
      </c>
      <c r="L29" s="243">
        <v>4257660</v>
      </c>
      <c r="M29" s="84">
        <f t="shared" si="1"/>
        <v>11076239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85786</v>
      </c>
      <c r="J30" s="84">
        <f t="shared" si="0"/>
        <v>85786</v>
      </c>
      <c r="K30" s="242">
        <v>0</v>
      </c>
      <c r="L30" s="243">
        <v>0</v>
      </c>
      <c r="M30" s="84">
        <f t="shared" si="1"/>
        <v>0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746730</v>
      </c>
      <c r="I31" s="243">
        <v>1275677</v>
      </c>
      <c r="J31" s="84">
        <f t="shared" si="0"/>
        <v>2022407</v>
      </c>
      <c r="K31" s="242">
        <v>649198</v>
      </c>
      <c r="L31" s="243">
        <v>876257</v>
      </c>
      <c r="M31" s="84">
        <f t="shared" si="1"/>
        <v>1525455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2787908</v>
      </c>
      <c r="I35" s="245">
        <v>697563</v>
      </c>
      <c r="J35" s="83">
        <f t="shared" si="0"/>
        <v>3485471</v>
      </c>
      <c r="K35" s="244">
        <v>3137169</v>
      </c>
      <c r="L35" s="245">
        <v>445978</v>
      </c>
      <c r="M35" s="83">
        <f t="shared" si="1"/>
        <v>3583147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7158169</v>
      </c>
      <c r="I37" s="241">
        <v>391613</v>
      </c>
      <c r="J37" s="83">
        <f t="shared" si="0"/>
        <v>7549782</v>
      </c>
      <c r="K37" s="240">
        <v>12788701</v>
      </c>
      <c r="L37" s="241">
        <v>4590</v>
      </c>
      <c r="M37" s="83">
        <f t="shared" si="1"/>
        <v>12793291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23502982</v>
      </c>
      <c r="I38" s="95">
        <f>I39+I40+I41+I42</f>
        <v>1722</v>
      </c>
      <c r="J38" s="83">
        <f t="shared" si="0"/>
        <v>23504704</v>
      </c>
      <c r="K38" s="94">
        <f>K39+K40+K41+K42</f>
        <v>23180726</v>
      </c>
      <c r="L38" s="95">
        <f>L39+L40+L41+L42</f>
        <v>0</v>
      </c>
      <c r="M38" s="83">
        <f t="shared" si="1"/>
        <v>23180726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100667</v>
      </c>
      <c r="I39" s="243"/>
      <c r="J39" s="84">
        <f t="shared" si="0"/>
        <v>100667</v>
      </c>
      <c r="K39" s="242">
        <v>100667</v>
      </c>
      <c r="L39" s="243">
        <v>0</v>
      </c>
      <c r="M39" s="84">
        <f t="shared" si="1"/>
        <v>100667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16566699</v>
      </c>
      <c r="I40" s="243"/>
      <c r="J40" s="84">
        <f t="shared" si="0"/>
        <v>16566699</v>
      </c>
      <c r="K40" s="242">
        <v>14045106</v>
      </c>
      <c r="L40" s="243">
        <v>0</v>
      </c>
      <c r="M40" s="84">
        <f t="shared" si="1"/>
        <v>14045106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6835344</v>
      </c>
      <c r="I41" s="243"/>
      <c r="J41" s="84">
        <f t="shared" si="0"/>
        <v>6835344</v>
      </c>
      <c r="K41" s="242">
        <v>9034681</v>
      </c>
      <c r="L41" s="243">
        <v>0</v>
      </c>
      <c r="M41" s="84">
        <f t="shared" si="1"/>
        <v>9034681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272</v>
      </c>
      <c r="I42" s="243">
        <v>1722</v>
      </c>
      <c r="J42" s="84">
        <f t="shared" si="0"/>
        <v>1994</v>
      </c>
      <c r="K42" s="242">
        <v>272</v>
      </c>
      <c r="L42" s="243">
        <v>0</v>
      </c>
      <c r="M42" s="84">
        <f t="shared" si="1"/>
        <v>272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v>9490327</v>
      </c>
      <c r="I43" s="245">
        <v>3008361</v>
      </c>
      <c r="J43" s="83">
        <f t="shared" si="0"/>
        <v>12498688</v>
      </c>
      <c r="K43" s="244">
        <v>11934243</v>
      </c>
      <c r="L43" s="245">
        <v>6343008</v>
      </c>
      <c r="M43" s="83">
        <f t="shared" si="1"/>
        <v>18277251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112819049</v>
      </c>
      <c r="I44" s="95">
        <f>I45+I48+I52+I53+I54+I55</f>
        <v>0</v>
      </c>
      <c r="J44" s="83">
        <f t="shared" si="0"/>
        <v>112819049</v>
      </c>
      <c r="K44" s="94">
        <f>K45+K48+K52+K53+K55</f>
        <v>108586336</v>
      </c>
      <c r="L44" s="95">
        <f>L45+L48+L52+L53+L54+L55</f>
        <v>0</v>
      </c>
      <c r="M44" s="83">
        <f t="shared" si="1"/>
        <v>108586336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93020767</v>
      </c>
      <c r="L45" s="99">
        <f>L46+L47</f>
        <v>0</v>
      </c>
      <c r="M45" s="84">
        <f t="shared" si="1"/>
        <v>93020767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8">
        <v>0</v>
      </c>
      <c r="J46" s="84">
        <f t="shared" si="0"/>
        <v>102517667</v>
      </c>
      <c r="K46" s="246">
        <v>102517667</v>
      </c>
      <c r="L46" s="258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59">
        <v>0</v>
      </c>
      <c r="J47" s="84">
        <f t="shared" si="0"/>
        <v>-9496900</v>
      </c>
      <c r="K47" s="247">
        <v>-9496900</v>
      </c>
      <c r="L47" s="259">
        <v>0</v>
      </c>
      <c r="M47" s="84">
        <f t="shared" si="1"/>
        <v>-9496900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19798282</v>
      </c>
      <c r="I48" s="99">
        <f>I49+I50+I51</f>
        <v>0</v>
      </c>
      <c r="J48" s="84">
        <f t="shared" si="0"/>
        <v>19798282</v>
      </c>
      <c r="K48" s="98">
        <f>K49+K50+K51</f>
        <v>15565569</v>
      </c>
      <c r="L48" s="99">
        <f>L49+L50+L51</f>
        <v>0</v>
      </c>
      <c r="M48" s="84">
        <f t="shared" si="1"/>
        <v>15565569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19798282</v>
      </c>
      <c r="I49" s="260"/>
      <c r="J49" s="84">
        <f t="shared" si="0"/>
        <v>19798282</v>
      </c>
      <c r="K49" s="248">
        <v>15565569</v>
      </c>
      <c r="L49" s="260">
        <v>0</v>
      </c>
      <c r="M49" s="84">
        <f t="shared" si="1"/>
        <v>15565569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1">
        <v>0</v>
      </c>
      <c r="I50" s="262">
        <v>0</v>
      </c>
      <c r="J50" s="84">
        <f t="shared" si="0"/>
        <v>0</v>
      </c>
      <c r="K50" s="261">
        <v>0</v>
      </c>
      <c r="L50" s="262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1">
        <v>0</v>
      </c>
      <c r="I51" s="262">
        <v>0</v>
      </c>
      <c r="J51" s="84">
        <f t="shared" si="0"/>
        <v>0</v>
      </c>
      <c r="K51" s="261">
        <v>0</v>
      </c>
      <c r="L51" s="262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0</v>
      </c>
      <c r="I52" s="73">
        <v>0</v>
      </c>
      <c r="J52" s="84">
        <f t="shared" si="0"/>
        <v>0</v>
      </c>
      <c r="K52" s="72">
        <v>0</v>
      </c>
      <c r="L52" s="73">
        <v>0</v>
      </c>
      <c r="M52" s="84">
        <f t="shared" si="1"/>
        <v>0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93729176</v>
      </c>
      <c r="I58" s="95">
        <f>I59+I60</f>
        <v>0</v>
      </c>
      <c r="J58" s="83">
        <f>H58+I58</f>
        <v>93729176</v>
      </c>
      <c r="K58" s="94">
        <f>K59+K60</f>
        <v>72332621</v>
      </c>
      <c r="L58" s="95">
        <f>L59+L60</f>
        <v>0</v>
      </c>
      <c r="M58" s="83">
        <f>K58+L58</f>
        <v>72332621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45629268</v>
      </c>
      <c r="I59" s="243"/>
      <c r="J59" s="84">
        <f>H59+I59</f>
        <v>45629268</v>
      </c>
      <c r="K59" s="242">
        <v>42327134</v>
      </c>
      <c r="L59" s="243">
        <v>0</v>
      </c>
      <c r="M59" s="84">
        <f>K59+L59</f>
        <v>42327134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48099908</v>
      </c>
      <c r="I60" s="243"/>
      <c r="J60" s="84">
        <f>H60+I60</f>
        <v>48099908</v>
      </c>
      <c r="K60" s="242">
        <v>30005487</v>
      </c>
      <c r="L60" s="243">
        <v>0</v>
      </c>
      <c r="M60" s="84">
        <f>K60+L60</f>
        <v>30005487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1062954628</v>
      </c>
      <c r="I62" s="101">
        <f>I58+I44+I43+I38+I37+I36+I35+I32+I28+I24+I23+I17+I16+I9</f>
        <v>1636148977</v>
      </c>
      <c r="J62" s="90">
        <f>H62+I62</f>
        <v>2699103605</v>
      </c>
      <c r="K62" s="100">
        <f>K58+K44+K43+K38+K37+K36+K35+K32+K28+K24+K17+K16+K9+K23</f>
        <v>926093625</v>
      </c>
      <c r="L62" s="101">
        <f>L58+L44+L43+L38+L37+L36+L35+L32+L28+L24+L23+L17+L16+L9</f>
        <v>1198273575</v>
      </c>
      <c r="M62" s="90">
        <f>K62+L62</f>
        <v>2124367200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6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6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49">
        <v>77434443</v>
      </c>
      <c r="I66" s="250">
        <v>181619214</v>
      </c>
      <c r="J66" s="91">
        <f>H66+I66</f>
        <v>259053657</v>
      </c>
      <c r="K66" s="249">
        <v>51407868</v>
      </c>
      <c r="L66" s="250">
        <v>154246347</v>
      </c>
      <c r="M66" s="91">
        <f>K66+L66</f>
        <v>205654215</v>
      </c>
      <c r="N66" s="145"/>
      <c r="P66" s="263"/>
    </row>
    <row r="67" spans="1:16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49">
        <v>246690061</v>
      </c>
      <c r="I67" s="250">
        <v>0</v>
      </c>
      <c r="J67" s="91">
        <f>H67+I67</f>
        <v>246690061</v>
      </c>
      <c r="K67" s="249">
        <v>100856576</v>
      </c>
      <c r="L67" s="250">
        <v>0</v>
      </c>
      <c r="M67" s="91">
        <f>K67+L67</f>
        <v>100856576</v>
      </c>
      <c r="N67" s="145"/>
    </row>
    <row r="68" spans="1:16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49">
        <v>0</v>
      </c>
      <c r="I68" s="250">
        <v>0</v>
      </c>
      <c r="J68" s="91">
        <f>H68+I68</f>
        <v>0</v>
      </c>
      <c r="K68" s="249">
        <v>0</v>
      </c>
      <c r="L68" s="250">
        <v>0</v>
      </c>
      <c r="M68" s="91">
        <f>K68+L68</f>
        <v>0</v>
      </c>
      <c r="N68" s="145"/>
    </row>
    <row r="69" spans="1:16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49">
        <v>383960702</v>
      </c>
      <c r="I69" s="250">
        <v>1993812362</v>
      </c>
      <c r="J69" s="92">
        <f>H69+I69</f>
        <v>2377773064</v>
      </c>
      <c r="K69" s="249">
        <v>395115882</v>
      </c>
      <c r="L69" s="250">
        <v>1512012459</v>
      </c>
      <c r="M69" s="92">
        <f>K69+L69</f>
        <v>1907128341</v>
      </c>
      <c r="N69" s="145"/>
    </row>
    <row r="70" spans="1:16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708085206</v>
      </c>
      <c r="I70" s="101">
        <f>I66+I67+I68+I69</f>
        <v>2175431576</v>
      </c>
      <c r="J70" s="93">
        <f>H70+I70</f>
        <v>2883516782</v>
      </c>
      <c r="K70" s="100">
        <f>K66+K67+K68+K69</f>
        <v>547380326</v>
      </c>
      <c r="L70" s="101">
        <f>L66+L67+L68+L69</f>
        <v>1666258806</v>
      </c>
      <c r="M70" s="90">
        <f>K70+L70</f>
        <v>2213639132</v>
      </c>
      <c r="N70" s="150"/>
    </row>
    <row r="71" spans="1:16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6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6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75" zoomScaleNormal="75" workbookViewId="0">
      <selection activeCell="I10" sqref="I10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2" t="str">
        <f>Pasifler!F3</f>
        <v xml:space="preserve"> KIBRIS İKTİSAT BANKASI LTD.</v>
      </c>
      <c r="E4" s="273"/>
      <c r="F4" s="273"/>
      <c r="G4" s="37"/>
      <c r="H4" s="11"/>
      <c r="I4" s="11"/>
      <c r="J4" s="9"/>
    </row>
    <row r="5" spans="1:10" x14ac:dyDescent="0.25">
      <c r="B5" s="35"/>
      <c r="C5" s="36"/>
      <c r="D5" s="274" t="s">
        <v>227</v>
      </c>
      <c r="E5" s="274"/>
      <c r="F5" s="274"/>
      <c r="G5" s="38"/>
      <c r="H5" s="11"/>
      <c r="I5" s="11"/>
      <c r="J5" s="9"/>
    </row>
    <row r="6" spans="1:10" x14ac:dyDescent="0.25">
      <c r="B6" s="35"/>
      <c r="C6" s="36"/>
      <c r="D6" s="275" t="s">
        <v>228</v>
      </c>
      <c r="E6" s="275"/>
      <c r="F6" s="275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(31.12.2019)</v>
      </c>
      <c r="I8" s="233" t="str">
        <f>Aktifler!L7</f>
        <v>(31.12.2018)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238750186</v>
      </c>
      <c r="I10" s="62">
        <f>I11+I19+I20+I25+I28</f>
        <v>196883663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157939658</v>
      </c>
      <c r="I11" s="63">
        <f>I12+I15+I18</f>
        <v>140739409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77857029</v>
      </c>
      <c r="I12" s="64">
        <f>I13+I14</f>
        <v>68685761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1">
        <v>39942306</v>
      </c>
      <c r="I13" s="251">
        <v>29371825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1">
        <v>37914723</v>
      </c>
      <c r="I14" s="251">
        <v>39313936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76887346</v>
      </c>
      <c r="I15" s="64">
        <f>I16+I17</f>
        <v>67605591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1">
        <v>24681196</v>
      </c>
      <c r="I16" s="251">
        <v>21995972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1">
        <v>52206150</v>
      </c>
      <c r="I17" s="251">
        <v>45609619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2">
        <v>3195283</v>
      </c>
      <c r="I18" s="252">
        <v>4448057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2">
        <v>4466254</v>
      </c>
      <c r="I19" s="252">
        <v>3744703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71107910</v>
      </c>
      <c r="I20" s="63">
        <f>I21+I22+I23+I24</f>
        <v>48805105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1">
        <v>7079957</v>
      </c>
      <c r="I21" s="251">
        <v>5106902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1">
        <v>37326</v>
      </c>
      <c r="I22" s="251">
        <v>416215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1">
        <v>63990627</v>
      </c>
      <c r="I23" s="251">
        <v>43281988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1">
        <v>0</v>
      </c>
      <c r="I24" s="251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4121573</v>
      </c>
      <c r="I25" s="63">
        <f>I26+I27</f>
        <v>2636940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1">
        <v>302404</v>
      </c>
      <c r="I26" s="251">
        <v>271225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1">
        <v>3819169</v>
      </c>
      <c r="I27" s="251">
        <v>2365715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2">
        <v>1114791</v>
      </c>
      <c r="I28" s="252">
        <v>957506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164173477</v>
      </c>
      <c r="I30" s="62">
        <f>I31+I37+I44+I45+I50+I51</f>
        <v>119874401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115934560</v>
      </c>
      <c r="I31" s="63">
        <f>I32+I33+I34+I35+I36</f>
        <v>86175136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3">
        <v>78727863</v>
      </c>
      <c r="I32" s="253">
        <v>57441836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3">
        <v>24867441</v>
      </c>
      <c r="I33" s="253">
        <v>20487014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3">
        <v>4677554</v>
      </c>
      <c r="I34" s="253">
        <v>4397293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3">
        <v>151108</v>
      </c>
      <c r="I35" s="253">
        <v>79277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3">
        <v>7510594</v>
      </c>
      <c r="I36" s="253">
        <v>3769716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47999889</v>
      </c>
      <c r="I37" s="63">
        <f>I38+I39+I40+I41+I42+I43</f>
        <v>33295493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3">
        <v>26951321</v>
      </c>
      <c r="I38" s="253">
        <v>18013735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3">
        <v>8955458</v>
      </c>
      <c r="I39" s="253">
        <v>3602874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3">
        <v>9832307</v>
      </c>
      <c r="I40" s="253">
        <v>9483702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3">
        <v>238438</v>
      </c>
      <c r="I41" s="253">
        <v>63658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3">
        <v>2020631</v>
      </c>
      <c r="I42" s="253">
        <v>2127849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3">
        <v>1734</v>
      </c>
      <c r="I43" s="253">
        <v>3675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>
        <v>0</v>
      </c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172503</v>
      </c>
      <c r="I45" s="63">
        <f>I46+I47+I48+I49</f>
        <v>0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>
        <v>0</v>
      </c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172503</v>
      </c>
      <c r="I48" s="16">
        <v>0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2">
        <v>66525</v>
      </c>
      <c r="I51" s="252">
        <v>403772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74576709</v>
      </c>
      <c r="I53" s="66">
        <f>I10-I30</f>
        <v>77009262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6557098907</v>
      </c>
      <c r="I55" s="62">
        <f>I56+I60+I61+I62+I63+I64</f>
        <v>8559705162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38837371</v>
      </c>
      <c r="I56" s="63">
        <f>I57+I58+I59</f>
        <v>31149905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1">
        <v>6720145</v>
      </c>
      <c r="I57" s="251">
        <v>5346254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1">
        <v>3220712</v>
      </c>
      <c r="I58" s="251">
        <v>3084899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1">
        <v>28896514</v>
      </c>
      <c r="I59" s="251">
        <v>22718752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1">
        <v>8397</v>
      </c>
      <c r="I60" s="251">
        <v>2731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1">
        <v>6510714266</v>
      </c>
      <c r="I61" s="251">
        <v>8518672007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1">
        <v>0</v>
      </c>
      <c r="I62" s="251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1">
        <v>0</v>
      </c>
      <c r="I63" s="251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1">
        <v>7538873</v>
      </c>
      <c r="I64" s="251">
        <v>9880519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4"/>
      <c r="I65" s="254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6571687230</v>
      </c>
      <c r="I66" s="62">
        <f>I67+I71+I72+I73+I74+I75+I76+I77+I78+I79+I80+I81</f>
        <v>8580976755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1376016</v>
      </c>
      <c r="I67" s="63">
        <f>I68+I69+I70</f>
        <v>1060580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1">
        <v>0</v>
      </c>
      <c r="I68" s="251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1">
        <v>0</v>
      </c>
      <c r="I69" s="251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1">
        <v>1376016</v>
      </c>
      <c r="I70" s="251">
        <v>1060580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1">
        <v>0</v>
      </c>
      <c r="I71" s="251">
        <v>0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1">
        <v>6482777557</v>
      </c>
      <c r="I72" s="251">
        <v>8492296513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1">
        <v>28213705</v>
      </c>
      <c r="I73" s="251">
        <v>22887527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1">
        <v>0</v>
      </c>
      <c r="I74" s="251">
        <v>0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1">
        <v>6891290</v>
      </c>
      <c r="I75" s="251">
        <v>4805611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1">
        <v>3693364</v>
      </c>
      <c r="I76" s="251">
        <v>3218641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1">
        <v>1750821</v>
      </c>
      <c r="I77" s="251">
        <v>1324422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1">
        <v>0</v>
      </c>
      <c r="I78" s="251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1">
        <v>4838380</v>
      </c>
      <c r="I79" s="251">
        <v>7552597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1">
        <v>4319209</v>
      </c>
      <c r="I80" s="251">
        <v>5520260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1">
        <v>37826888</v>
      </c>
      <c r="I81" s="251">
        <v>42310604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-14588323</v>
      </c>
      <c r="I83" s="65">
        <f>I55-I66</f>
        <v>-21271593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59988386</v>
      </c>
      <c r="I85" s="19">
        <f>I53+I83</f>
        <v>55737669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5">
        <v>14359118</v>
      </c>
      <c r="I87" s="255">
        <v>13410535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45629268</v>
      </c>
      <c r="I89" s="65">
        <f>I85-I87</f>
        <v>42327134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Ece Kıryağdı</cp:lastModifiedBy>
  <cp:lastPrinted>2007-03-28T11:08:29Z</cp:lastPrinted>
  <dcterms:created xsi:type="dcterms:W3CDTF">1998-01-12T17:06:50Z</dcterms:created>
  <dcterms:modified xsi:type="dcterms:W3CDTF">2020-06-10T11:28:21Z</dcterms:modified>
</cp:coreProperties>
</file>